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76\"/>
    </mc:Choice>
  </mc:AlternateContent>
  <xr:revisionPtr revIDLastSave="0" documentId="13_ncr:1_{29B9947D-A2AA-403B-AB9F-0E1E5AE7A80A}" xr6:coauthVersionLast="47" xr6:coauthVersionMax="47" xr10:uidLastSave="{00000000-0000-0000-0000-000000000000}"/>
  <bookViews>
    <workbookView xWindow="0" yWindow="193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C39" i="1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2" i="2"/>
  <c r="H29" i="2" l="1"/>
  <c r="H23" i="2"/>
  <c r="C32" i="1"/>
  <c r="C34" i="1" s="1"/>
  <c r="C31" i="1"/>
  <c r="H65" i="2"/>
  <c r="D66" i="2"/>
  <c r="H64" i="2"/>
  <c r="H66" i="2" l="1"/>
  <c r="D68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<sst xmlns="http://schemas.openxmlformats.org/spreadsheetml/2006/main" count="230" uniqueCount="134">
  <si>
    <t>СВОДКА ЗАТРАТ</t>
  </si>
  <si>
    <t>P_0676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</si>
  <si>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</si>
  <si>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</si>
  <si>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</si>
  <si>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</si>
  <si>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</si>
  <si>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</si>
  <si>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</si>
  <si>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</si>
  <si>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</si>
  <si>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</si>
  <si>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</si>
  <si>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</si>
  <si>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</si>
  <si>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</si>
  <si>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</si>
  <si>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</si>
  <si>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</si>
  <si>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</si>
  <si>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</si>
  <si>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</si>
  <si>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</si>
  <si>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</si>
  <si>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</si>
  <si>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</si>
  <si>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</si>
  <si>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</si>
  <si>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</si>
  <si>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</si>
  <si>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</si>
  <si>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</si>
  <si>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</si>
  <si>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</si>
  <si>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</si>
  <si>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</si>
  <si>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</si>
  <si>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</si>
  <si>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</si>
  <si>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</si>
  <si>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</si>
  <si>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</si>
  <si>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</si>
  <si>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</si>
  <si>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</si>
  <si>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</si>
  <si>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</si>
  <si>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</si>
  <si>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</si>
  <si>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</si>
  <si>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</si>
  <si>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</si>
  <si>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</si>
  <si>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</si>
  <si>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</si>
  <si>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</si>
  <si>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</si>
  <si>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</si>
  <si>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</si>
  <si>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</si>
  <si>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</si>
  <si>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</si>
  <si>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</si>
  <si>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</si>
  <si>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</si>
  <si>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</si>
  <si>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</si>
  <si>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</si>
  <si>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</si>
  <si>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</si>
  <si>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</si>
  <si>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</si>
  <si>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</si>
  <si>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</si>
  <si>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</si>
  <si>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</si>
  <si>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</si>
  <si>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</si>
  <si>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</si>
  <si>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</si>
  <si>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</si>
  <si>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</si>
  <si>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</si>
  <si>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</si>
  <si>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</si>
  <si>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</si>
  <si>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</si>
  <si>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</si>
  <si>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</si>
  <si>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</si>
  <si>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</si>
  <si>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</si>
  <si>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</si>
  <si>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</si>
  <si>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</si>
  <si>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</si>
  <si>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</si>
  <si>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</si>
  <si>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</si>
  <si>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</si>
  <si>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</si>
  <si>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</si>
  <si>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</si>
  <si>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</si>
  <si>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</si>
  <si>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</si>
  <si>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</si>
  <si>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</si>
  <si>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</si>
  <si>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</si>
  <si>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</si>
  <si>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</si>
  <si>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</si>
  <si>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</si>
  <si>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шт</t>
  </si>
  <si>
    <t>Стойка ж/б СВ95-3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</si>
  <si>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</si>
  <si>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</si>
  <si>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</si>
  <si>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</si>
  <si>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</si>
  <si>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</si>
  <si>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</si>
  <si>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</si>
  <si>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</si>
  <si>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</si>
  <si>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</si>
  <si>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</si>
  <si>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</si>
  <si>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</si>
  <si>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</si>
  <si>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</si>
  <si>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</si>
  <si>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от КТП Ш 215/630 кВА (протяженностью 0,345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</si>
</sst>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133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117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118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119</v>
      </c>
      <c r="C26" s="54"/>
      <c r="D26" s="51"/>
      <c r="E26" s="51"/>
      <c r="F26" s="51"/>
      <c r="G26" s="52"/>
      <c r="H26" s="52" t="s">
        <v>120</v>
      </c>
      <c r="I26" s="52"/>
    </row>
    <row r="27" spans="1:9" ht="16.95" customHeight="1" x14ac:dyDescent="0.3">
      <c r="A27" s="55" t="s">
        <v>6</v>
      </c>
      <c r="B27" s="53" t="s">
        <v>121</v>
      </c>
      <c r="C27" s="56">
        <v>0</v>
      </c>
      <c r="D27" s="57"/>
      <c r="E27" s="57"/>
      <c r="F27" s="57"/>
      <c r="G27" s="58" t="s">
        <v>122</v>
      </c>
      <c r="H27" s="58" t="s">
        <v>123</v>
      </c>
      <c r="I27" s="58" t="s">
        <v>124</v>
      </c>
    </row>
    <row r="28" spans="1:9" ht="16.95" customHeight="1" x14ac:dyDescent="0.3">
      <c r="A28" s="55" t="s">
        <v>7</v>
      </c>
      <c r="B28" s="53" t="s">
        <v>125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126</v>
      </c>
      <c r="C29" s="62">
        <f>ССР!G61*1.2</f>
        <v>251.18905263158399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251.18905263158399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127</v>
      </c>
      <c r="C31" s="62">
        <f>C30-ROUND(C30/1.2,5)</f>
        <v>41.864842631583997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128</v>
      </c>
      <c r="C32" s="67">
        <f>C30*I37</f>
        <v>277.94934736226304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116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129</v>
      </c>
      <c r="C34" s="67">
        <f>C32*C33</f>
        <v>166.76960841735783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130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119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121</v>
      </c>
      <c r="C37" s="76">
        <f>ССР!D70+ССР!E70</f>
        <v>2369.9222132345703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125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126</v>
      </c>
      <c r="C39" s="76">
        <f>ССР!G70-'Сводка затрат'!C29</f>
        <v>162.36109464092249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2532.2833078754929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127</v>
      </c>
      <c r="C41" s="62">
        <f>C40-ROUND(C40/1.2,5)</f>
        <v>422.04721787549306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128</v>
      </c>
      <c r="C42" s="77">
        <f>C40*I38</f>
        <v>2937.4291383900845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116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129</v>
      </c>
      <c r="C44" s="67">
        <f>C42*C43</f>
        <v>1762.4574830340507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131</v>
      </c>
      <c r="C46" s="103">
        <f>C34+C44</f>
        <v>1929.2270914514086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132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1793.2677617085001</v>
      </c>
      <c r="E25" s="20">
        <v>29.796879335017</v>
      </c>
      <c r="F25" s="20">
        <v>0</v>
      </c>
      <c r="G25" s="20">
        <v>0</v>
      </c>
      <c r="H25" s="20">
        <v>1823.0646410434999</v>
      </c>
    </row>
    <row r="26" spans="1:8" ht="16.95" customHeight="1" x14ac:dyDescent="0.3">
      <c r="A26" s="6"/>
      <c r="B26" s="9"/>
      <c r="C26" s="9" t="s">
        <v>26</v>
      </c>
      <c r="D26" s="20">
        <v>1793.2677617085001</v>
      </c>
      <c r="E26" s="20">
        <v>29.796879335017</v>
      </c>
      <c r="F26" s="20">
        <v>0</v>
      </c>
      <c r="G26" s="20">
        <v>0</v>
      </c>
      <c r="H26" s="20">
        <v>1823.0646410434999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1793.2677617085001</v>
      </c>
      <c r="E42" s="20">
        <v>29.796879335017</v>
      </c>
      <c r="F42" s="20">
        <v>0</v>
      </c>
      <c r="G42" s="20">
        <v>0</v>
      </c>
      <c r="H42" s="20">
        <v>1823.0646410434999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44.831694042711</v>
      </c>
      <c r="E44" s="20">
        <v>0.74492198337542004</v>
      </c>
      <c r="F44" s="20">
        <v>0</v>
      </c>
      <c r="G44" s="20">
        <v>0</v>
      </c>
      <c r="H44" s="20">
        <v>45.576616026087002</v>
      </c>
    </row>
    <row r="45" spans="1:8" ht="16.95" customHeight="1" x14ac:dyDescent="0.3">
      <c r="A45" s="6"/>
      <c r="B45" s="9"/>
      <c r="C45" s="9" t="s">
        <v>41</v>
      </c>
      <c r="D45" s="20">
        <v>44.831694042711</v>
      </c>
      <c r="E45" s="20">
        <v>0.74492198337542004</v>
      </c>
      <c r="F45" s="20">
        <v>0</v>
      </c>
      <c r="G45" s="20">
        <v>0</v>
      </c>
      <c r="H45" s="20">
        <v>45.576616026087002</v>
      </c>
    </row>
    <row r="46" spans="1:8" ht="16.95" customHeight="1" x14ac:dyDescent="0.3">
      <c r="A46" s="6"/>
      <c r="B46" s="9"/>
      <c r="C46" s="9" t="s">
        <v>42</v>
      </c>
      <c r="D46" s="20">
        <v>1838.0994557511999</v>
      </c>
      <c r="E46" s="20">
        <v>30.541801318392</v>
      </c>
      <c r="F46" s="20">
        <v>0</v>
      </c>
      <c r="G46" s="20">
        <v>0</v>
      </c>
      <c r="H46" s="20">
        <v>1868.6412570696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21.113882466298001</v>
      </c>
      <c r="H48" s="20">
        <v>21.113882466298001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47.974395795105004</v>
      </c>
      <c r="E49" s="20">
        <v>0.79714101441004004</v>
      </c>
      <c r="F49" s="20">
        <v>0</v>
      </c>
      <c r="G49" s="20">
        <v>0</v>
      </c>
      <c r="H49" s="20">
        <v>48.771536809516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69.526051781706997</v>
      </c>
      <c r="H50" s="20">
        <v>69.526051781706997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13.850893128387</v>
      </c>
      <c r="H51" s="20">
        <v>13.850893128387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20.772459890583001</v>
      </c>
      <c r="H52" s="20">
        <v>20.772459890583001</v>
      </c>
    </row>
    <row r="53" spans="1:8" ht="16.95" customHeight="1" x14ac:dyDescent="0.3">
      <c r="A53" s="6"/>
      <c r="B53" s="9"/>
      <c r="C53" s="9" t="s">
        <v>65</v>
      </c>
      <c r="D53" s="20">
        <v>47.974395795105004</v>
      </c>
      <c r="E53" s="20">
        <v>0.79714101441004004</v>
      </c>
      <c r="F53" s="20">
        <v>0</v>
      </c>
      <c r="G53" s="20">
        <v>125.26328726697</v>
      </c>
      <c r="H53" s="20">
        <v>174.03482407649</v>
      </c>
    </row>
    <row r="54" spans="1:8" ht="16.95" customHeight="1" x14ac:dyDescent="0.3">
      <c r="A54" s="6"/>
      <c r="B54" s="9"/>
      <c r="C54" s="9" t="s">
        <v>64</v>
      </c>
      <c r="D54" s="20">
        <v>1886.0738515462999</v>
      </c>
      <c r="E54" s="20">
        <v>31.338942332801999</v>
      </c>
      <c r="F54" s="20">
        <v>0</v>
      </c>
      <c r="G54" s="20">
        <v>125.26328726697</v>
      </c>
      <c r="H54" s="20">
        <v>2042.6760811460999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1886.0738515462999</v>
      </c>
      <c r="E58" s="20">
        <v>31.338942332801999</v>
      </c>
      <c r="F58" s="20">
        <v>0</v>
      </c>
      <c r="G58" s="20">
        <v>125.26328726697</v>
      </c>
      <c r="H58" s="20">
        <v>2042.6760811460999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209.32421052632</v>
      </c>
      <c r="H60" s="20">
        <v>209.32421052632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209.32421052632</v>
      </c>
      <c r="H61" s="20">
        <v>209.32421052632</v>
      </c>
    </row>
    <row r="62" spans="1:8" ht="16.95" customHeight="1" x14ac:dyDescent="0.3">
      <c r="A62" s="6"/>
      <c r="B62" s="9"/>
      <c r="C62" s="9" t="s">
        <v>56</v>
      </c>
      <c r="D62" s="20">
        <v>1886.0738515462999</v>
      </c>
      <c r="E62" s="20">
        <v>31.338942332801999</v>
      </c>
      <c r="F62" s="20">
        <v>0</v>
      </c>
      <c r="G62" s="20">
        <v>334.58749779329003</v>
      </c>
      <c r="H62" s="20">
        <v>2252.0002916724002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56.582215546388994</v>
      </c>
      <c r="E64" s="20">
        <f>E62 * 3%</f>
        <v>0.94016826998405989</v>
      </c>
      <c r="F64" s="20">
        <f>F62 * 3%</f>
        <v>0</v>
      </c>
      <c r="G64" s="20">
        <f>G62 * 3%</f>
        <v>10.0376249337987</v>
      </c>
      <c r="H64" s="20">
        <f>SUM(D64:G64)</f>
        <v>67.560008750171747</v>
      </c>
    </row>
    <row r="65" spans="1:8" ht="16.95" customHeight="1" x14ac:dyDescent="0.3">
      <c r="A65" s="6"/>
      <c r="B65" s="9"/>
      <c r="C65" s="9" t="s">
        <v>52</v>
      </c>
      <c r="D65" s="20">
        <f>D64</f>
        <v>56.582215546388994</v>
      </c>
      <c r="E65" s="20">
        <f>E64</f>
        <v>0.94016826998405989</v>
      </c>
      <c r="F65" s="20">
        <f>F64</f>
        <v>0</v>
      </c>
      <c r="G65" s="20">
        <f>G64</f>
        <v>10.0376249337987</v>
      </c>
      <c r="H65" s="20">
        <f>SUM(D65:G65)</f>
        <v>67.560008750171747</v>
      </c>
    </row>
    <row r="66" spans="1:8" ht="16.95" customHeight="1" x14ac:dyDescent="0.3">
      <c r="A66" s="6"/>
      <c r="B66" s="9"/>
      <c r="C66" s="9" t="s">
        <v>51</v>
      </c>
      <c r="D66" s="20">
        <f>D65 + D62</f>
        <v>1942.656067092689</v>
      </c>
      <c r="E66" s="20">
        <f>E65 + E62</f>
        <v>32.279110602786062</v>
      </c>
      <c r="F66" s="20">
        <f>F65 + F62</f>
        <v>0</v>
      </c>
      <c r="G66" s="20">
        <f>G65 + G62</f>
        <v>344.62512272708875</v>
      </c>
      <c r="H66" s="20">
        <f>SUM(D66:G66)</f>
        <v>2319.5603004225636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388.53121341853785</v>
      </c>
      <c r="E68" s="20">
        <f>E66 * 20%</f>
        <v>6.4558221205572126</v>
      </c>
      <c r="F68" s="20">
        <f>F66 * 20%</f>
        <v>0</v>
      </c>
      <c r="G68" s="20">
        <f>G66 * 20%</f>
        <v>68.925024545417756</v>
      </c>
      <c r="H68" s="20">
        <f>SUM(D68:G68)</f>
        <v>463.91206008451286</v>
      </c>
    </row>
    <row r="69" spans="1:8" ht="16.95" customHeight="1" x14ac:dyDescent="0.3">
      <c r="A69" s="6"/>
      <c r="B69" s="9"/>
      <c r="C69" s="9" t="s">
        <v>47</v>
      </c>
      <c r="D69" s="20">
        <f>D68</f>
        <v>388.53121341853785</v>
      </c>
      <c r="E69" s="20">
        <f>E68</f>
        <v>6.4558221205572126</v>
      </c>
      <c r="F69" s="20">
        <f>F68</f>
        <v>0</v>
      </c>
      <c r="G69" s="20">
        <f>G68</f>
        <v>68.925024545417756</v>
      </c>
      <c r="H69" s="20">
        <f>SUM(D69:G69)</f>
        <v>463.91206008451286</v>
      </c>
    </row>
    <row r="70" spans="1:8" ht="16.95" customHeight="1" x14ac:dyDescent="0.3">
      <c r="A70" s="6"/>
      <c r="B70" s="9"/>
      <c r="C70" s="9" t="s">
        <v>46</v>
      </c>
      <c r="D70" s="20">
        <f>D69 + D66</f>
        <v>2331.1872805112271</v>
      </c>
      <c r="E70" s="20">
        <f>E69 + E66</f>
        <v>38.734932723343277</v>
      </c>
      <c r="F70" s="20">
        <f>F69 + F66</f>
        <v>0</v>
      </c>
      <c r="G70" s="20">
        <f>G69 + G66</f>
        <v>413.55014727250648</v>
      </c>
      <c r="H70" s="20">
        <f>SUM(D70:G70)</f>
        <v>2783.4723605070767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1793.2677617085001</v>
      </c>
      <c r="E13" s="19">
        <v>29.796879335017</v>
      </c>
      <c r="F13" s="19">
        <v>0</v>
      </c>
      <c r="G13" s="19">
        <v>0</v>
      </c>
      <c r="H13" s="19">
        <v>1823.0646410434999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1793.2677617085001</v>
      </c>
      <c r="E14" s="19">
        <v>29.796879335017</v>
      </c>
      <c r="F14" s="19">
        <v>0</v>
      </c>
      <c r="G14" s="19">
        <v>0</v>
      </c>
      <c r="H14" s="19">
        <v>1823.0646410434999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21.113882466298001</v>
      </c>
      <c r="H13" s="19">
        <v>21.113882466298001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21.113882466298001</v>
      </c>
      <c r="H14" s="19">
        <v>21.113882466298001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209.32421052632</v>
      </c>
      <c r="H13" s="19">
        <v>209.32421052632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209.32421052632</v>
      </c>
      <c r="H14" s="19">
        <v>209.32421052632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topLeftCell="C1" zoomScale="70" zoomScaleNormal="70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1823.0646410434999</v>
      </c>
      <c r="E3" s="41"/>
      <c r="F3" s="41"/>
      <c r="G3" s="41"/>
      <c r="H3" s="48"/>
    </row>
    <row r="4" spans="1:8" x14ac:dyDescent="0.3">
      <c r="A4" s="96" t="s">
        <v>92</v>
      </c>
      <c r="B4" s="42" t="s">
        <v>93</v>
      </c>
      <c r="C4" s="45"/>
      <c r="D4" s="43">
        <v>1793.2677617085001</v>
      </c>
      <c r="E4" s="41"/>
      <c r="F4" s="41"/>
      <c r="G4" s="41"/>
      <c r="H4" s="48"/>
    </row>
    <row r="5" spans="1:8" x14ac:dyDescent="0.3">
      <c r="A5" s="96"/>
      <c r="B5" s="42" t="s">
        <v>94</v>
      </c>
      <c r="C5" s="37"/>
      <c r="D5" s="43">
        <v>29.796879335017</v>
      </c>
      <c r="E5" s="41"/>
      <c r="F5" s="41"/>
      <c r="G5" s="41"/>
      <c r="H5" s="47"/>
    </row>
    <row r="6" spans="1:8" x14ac:dyDescent="0.3">
      <c r="A6" s="99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6" t="s">
        <v>98</v>
      </c>
      <c r="D8" s="44">
        <v>1823.0646410434999</v>
      </c>
      <c r="E8" s="41">
        <v>0.34499999999999997</v>
      </c>
      <c r="F8" s="41" t="s">
        <v>97</v>
      </c>
      <c r="G8" s="44">
        <v>5284.2453363578998</v>
      </c>
      <c r="H8" s="47"/>
    </row>
    <row r="9" spans="1:8" x14ac:dyDescent="0.3">
      <c r="A9" s="100">
        <v>1</v>
      </c>
      <c r="B9" s="42" t="s">
        <v>93</v>
      </c>
      <c r="C9" s="96"/>
      <c r="D9" s="44">
        <v>1793.2677617085001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94</v>
      </c>
      <c r="C10" s="96"/>
      <c r="D10" s="44">
        <v>29.796879335017</v>
      </c>
      <c r="E10" s="41"/>
      <c r="F10" s="41"/>
      <c r="G10" s="41"/>
      <c r="H10" s="99"/>
    </row>
    <row r="11" spans="1:8" x14ac:dyDescent="0.3">
      <c r="A11" s="96"/>
      <c r="B11" s="42" t="s">
        <v>95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96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45</v>
      </c>
      <c r="B13" s="95"/>
      <c r="C13" s="37"/>
      <c r="D13" s="43">
        <v>21.113882466298001</v>
      </c>
      <c r="E13" s="41"/>
      <c r="F13" s="41"/>
      <c r="G13" s="41"/>
      <c r="H13" s="47"/>
    </row>
    <row r="14" spans="1:8" x14ac:dyDescent="0.3">
      <c r="A14" s="96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96</v>
      </c>
      <c r="C17" s="37"/>
      <c r="D17" s="43">
        <v>21.113882466298001</v>
      </c>
      <c r="E17" s="41"/>
      <c r="F17" s="41"/>
      <c r="G17" s="41"/>
      <c r="H17" s="47"/>
    </row>
    <row r="18" spans="1:8" x14ac:dyDescent="0.3">
      <c r="A18" s="97" t="s">
        <v>45</v>
      </c>
      <c r="B18" s="98"/>
      <c r="C18" s="96" t="s">
        <v>98</v>
      </c>
      <c r="D18" s="44">
        <v>21.113882466298001</v>
      </c>
      <c r="E18" s="41">
        <v>0.34499999999999997</v>
      </c>
      <c r="F18" s="41" t="s">
        <v>97</v>
      </c>
      <c r="G18" s="44">
        <v>61.199659322602002</v>
      </c>
      <c r="H18" s="47"/>
    </row>
    <row r="19" spans="1:8" x14ac:dyDescent="0.3">
      <c r="A19" s="100">
        <v>1</v>
      </c>
      <c r="B19" s="42" t="s">
        <v>93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94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95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96</v>
      </c>
      <c r="C22" s="96"/>
      <c r="D22" s="44">
        <v>21.113882466298001</v>
      </c>
      <c r="E22" s="41"/>
      <c r="F22" s="41"/>
      <c r="G22" s="41"/>
      <c r="H22" s="99"/>
    </row>
    <row r="23" spans="1:8" ht="24.6" x14ac:dyDescent="0.3">
      <c r="A23" s="94" t="s">
        <v>58</v>
      </c>
      <c r="B23" s="95"/>
      <c r="C23" s="37"/>
      <c r="D23" s="43">
        <v>209.32421052632</v>
      </c>
      <c r="E23" s="41"/>
      <c r="F23" s="41"/>
      <c r="G23" s="41"/>
      <c r="H23" s="47"/>
    </row>
    <row r="24" spans="1:8" x14ac:dyDescent="0.3">
      <c r="A24" s="96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96</v>
      </c>
      <c r="C27" s="37"/>
      <c r="D27" s="43">
        <v>209.32421052632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6" t="s">
        <v>98</v>
      </c>
      <c r="D28" s="44">
        <v>209.32421052632</v>
      </c>
      <c r="E28" s="41">
        <v>0.34499999999999997</v>
      </c>
      <c r="F28" s="41" t="s">
        <v>97</v>
      </c>
      <c r="G28" s="44">
        <v>606.73684210526005</v>
      </c>
      <c r="H28" s="47"/>
    </row>
    <row r="29" spans="1:8" x14ac:dyDescent="0.3">
      <c r="A29" s="100">
        <v>1</v>
      </c>
      <c r="B29" s="42" t="s">
        <v>93</v>
      </c>
      <c r="C29" s="96"/>
      <c r="D29" s="44">
        <v>0</v>
      </c>
      <c r="E29" s="41"/>
      <c r="F29" s="41"/>
      <c r="G29" s="41"/>
      <c r="H29" s="99" t="s">
        <v>25</v>
      </c>
    </row>
    <row r="30" spans="1:8" x14ac:dyDescent="0.3">
      <c r="A30" s="96"/>
      <c r="B30" s="42" t="s">
        <v>94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95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96</v>
      </c>
      <c r="C32" s="96"/>
      <c r="D32" s="44">
        <v>209.32421052632</v>
      </c>
      <c r="E32" s="41"/>
      <c r="F32" s="41"/>
      <c r="G32" s="41"/>
      <c r="H32" s="99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93" t="s">
        <v>101</v>
      </c>
      <c r="B35" s="93"/>
      <c r="C35" s="93"/>
      <c r="D35" s="93"/>
      <c r="E35" s="93"/>
      <c r="F35" s="93"/>
      <c r="G35" s="93"/>
      <c r="H35" s="93"/>
    </row>
    <row r="36" spans="1:8" x14ac:dyDescent="0.3">
      <c r="A36" s="93" t="s">
        <v>102</v>
      </c>
      <c r="B36" s="93"/>
      <c r="C36" s="93"/>
      <c r="D36" s="93"/>
      <c r="E36" s="93"/>
      <c r="F36" s="93"/>
      <c r="G36" s="93"/>
      <c r="H36" s="93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104</v>
      </c>
      <c r="B3" s="6" t="s">
        <v>105</v>
      </c>
      <c r="C3" s="6" t="s">
        <v>106</v>
      </c>
      <c r="D3" s="6" t="s">
        <v>107</v>
      </c>
      <c r="E3" s="6" t="s">
        <v>108</v>
      </c>
      <c r="F3" s="6" t="s">
        <v>109</v>
      </c>
      <c r="G3" s="6" t="s">
        <v>110</v>
      </c>
      <c r="H3" s="6" t="s">
        <v>111</v>
      </c>
    </row>
    <row r="4" spans="1:8" ht="39" customHeight="1" x14ac:dyDescent="0.3">
      <c r="A4" s="25" t="s">
        <v>112</v>
      </c>
      <c r="B4" s="26" t="s">
        <v>97</v>
      </c>
      <c r="C4" s="27">
        <v>0.38712631578946999</v>
      </c>
      <c r="D4" s="27">
        <v>900.30388838926001</v>
      </c>
      <c r="E4" s="26">
        <v>0.4</v>
      </c>
      <c r="F4" s="26"/>
      <c r="G4" s="27">
        <v>348.53132740307001</v>
      </c>
      <c r="H4" s="28"/>
    </row>
    <row r="5" spans="1:8" ht="39" customHeight="1" x14ac:dyDescent="0.3">
      <c r="A5" s="25" t="s">
        <v>113</v>
      </c>
      <c r="B5" s="26" t="s">
        <v>114</v>
      </c>
      <c r="C5" s="27">
        <v>8.7157894736842003</v>
      </c>
      <c r="D5" s="27">
        <v>81.798315329532997</v>
      </c>
      <c r="E5" s="26">
        <v>0.4</v>
      </c>
      <c r="F5" s="26"/>
      <c r="G5" s="27">
        <v>712.93689571425</v>
      </c>
      <c r="H5" s="28"/>
    </row>
    <row r="6" spans="1:8" ht="39" customHeight="1" x14ac:dyDescent="0.3">
      <c r="A6" s="25" t="s">
        <v>115</v>
      </c>
      <c r="B6" s="26" t="s">
        <v>114</v>
      </c>
      <c r="C6" s="27">
        <v>1.4526315789474</v>
      </c>
      <c r="D6" s="27">
        <v>19.871333705078001</v>
      </c>
      <c r="E6" s="26">
        <v>0.4</v>
      </c>
      <c r="F6" s="26"/>
      <c r="G6" s="27">
        <v>28.865726855797998</v>
      </c>
      <c r="H6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2025-11-18T07:22:32Z</dcterms:modified>
</cp:coreProperties>
</file>